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30" windowHeight="10500"/>
  </bookViews>
  <sheets>
    <sheet name="Sheet2" sheetId="2" r:id="rId1"/>
    <sheet name="Sheet3" sheetId="3" r:id="rId2"/>
  </sheets>
  <definedNames>
    <definedName name="_xlnm.Print_Titles" localSheetId="0">Sheet2!$1:$3</definedName>
  </definedNames>
  <calcPr calcId="144525"/>
</workbook>
</file>

<file path=xl/sharedStrings.xml><?xml version="1.0" encoding="utf-8"?>
<sst xmlns="http://schemas.openxmlformats.org/spreadsheetml/2006/main" count="63">
  <si>
    <t>附件一</t>
  </si>
  <si>
    <t>空联猪场地上附属物价格表</t>
  </si>
  <si>
    <t>序号</t>
  </si>
  <si>
    <t>名称</t>
  </si>
  <si>
    <t>结构</t>
  </si>
  <si>
    <r>
      <rPr>
        <sz val="12"/>
        <rFont val="宋体"/>
        <charset val="134"/>
      </rPr>
      <t>数量/面积/体积（m</t>
    </r>
    <r>
      <rPr>
        <vertAlign val="superscript"/>
        <sz val="10"/>
        <rFont val="宋体"/>
        <charset val="134"/>
      </rPr>
      <t>2</t>
    </r>
    <r>
      <rPr>
        <sz val="12"/>
        <rFont val="宋体"/>
        <charset val="134"/>
      </rPr>
      <t>/m³）</t>
    </r>
  </si>
  <si>
    <t>重置单价（元）</t>
  </si>
  <si>
    <t>成新率</t>
  </si>
  <si>
    <t>认定价格(元)</t>
  </si>
  <si>
    <t>附注</t>
  </si>
  <si>
    <t>定位栏舍1</t>
  </si>
  <si>
    <t>混合</t>
  </si>
  <si>
    <t>定位栏舍2</t>
  </si>
  <si>
    <t>保育室1</t>
  </si>
  <si>
    <t>保育室2</t>
  </si>
  <si>
    <t>育肥舍1</t>
  </si>
  <si>
    <t>育肥舍2</t>
  </si>
  <si>
    <t xml:space="preserve"> </t>
  </si>
  <si>
    <t>育肥舍3</t>
  </si>
  <si>
    <t>育肥舍4</t>
  </si>
  <si>
    <t>仓库（铁）</t>
  </si>
  <si>
    <t>仓库（平房）</t>
  </si>
  <si>
    <t>水池1</t>
  </si>
  <si>
    <t>水池2</t>
  </si>
  <si>
    <t>水池3</t>
  </si>
  <si>
    <t>水池4</t>
  </si>
  <si>
    <t>水池5</t>
  </si>
  <si>
    <t>五脚猪舍1</t>
  </si>
  <si>
    <t>五脚猪舍2</t>
  </si>
  <si>
    <t>五脚猪舍3</t>
  </si>
  <si>
    <t>公猪舍</t>
  </si>
  <si>
    <t>公猪舍内房屋</t>
  </si>
  <si>
    <t>鸡棚</t>
  </si>
  <si>
    <t>铁皮棚</t>
  </si>
  <si>
    <t>消毒室</t>
  </si>
  <si>
    <t>销售间</t>
  </si>
  <si>
    <t>销售台</t>
  </si>
  <si>
    <t>养鹅舍</t>
  </si>
  <si>
    <t>简易棚</t>
  </si>
  <si>
    <t>集粪池1</t>
  </si>
  <si>
    <t>混合结构</t>
  </si>
  <si>
    <t>集粪池2</t>
  </si>
  <si>
    <t>混合机构</t>
  </si>
  <si>
    <t>沉淀池</t>
  </si>
  <si>
    <t>水解酸化池</t>
  </si>
  <si>
    <t>无公害处理池</t>
  </si>
  <si>
    <t>干清粪池</t>
  </si>
  <si>
    <t>赶猪场围墙</t>
  </si>
  <si>
    <t>硬化道路1</t>
  </si>
  <si>
    <t>硬化道路2</t>
  </si>
  <si>
    <t>硬化道路3</t>
  </si>
  <si>
    <t>硬化道路4</t>
  </si>
  <si>
    <t>硬化道路5</t>
  </si>
  <si>
    <t>场区大门外地板硬化</t>
  </si>
  <si>
    <t>场区大门内地板硬化1</t>
  </si>
  <si>
    <t>场区大门内地板硬化2</t>
  </si>
  <si>
    <t>地板硬化1</t>
  </si>
  <si>
    <t>地板硬化2</t>
  </si>
  <si>
    <t>大铁门</t>
  </si>
  <si>
    <t>生态农业沼气工程项目</t>
  </si>
  <si>
    <t>该项目为海南省农业厅建设项目，该价格来源于海南省农业厅《农业基本建设项目竣工验收表》</t>
  </si>
  <si>
    <t>合      计</t>
  </si>
  <si>
    <t>注：
    1、该价格评估依据海南省人民政府文件（琼府〔2014〕36号）和五指山市人民政府文件（五府〔2011〕69号）执行。
    2、在五指山市人民政府文件（五府〔2011〕69号）无规定标准，且可进行搬迁的项目，其价格按照搬迁价格计算（搬迁价格按照实际搬迁复原费用计取）
    3、在五指山市人民政府文件（五府〔2011〕69号）无规定标准，且无法进行搬迁的项目，因其技术参数不能满足价格认定的技术要求，故需在提出方提供相应材料满足价格认定的技术要求后，再另行认定。
    4、生态农业沼气工程项目为海南省农业厅建设项目，已于2012年11月16日完成项目竣工验收，该价格来源于《农业基本建设项目竣工验收表》。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</si>
</sst>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20"/>
      <name val="方正小标宋简体"/>
      <charset val="134"/>
    </font>
    <font>
      <sz val="12"/>
      <name val="宋体"/>
      <charset val="134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vertAlign val="superscript"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0" borderId="16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3" fillId="5" borderId="15" applyNumberFormat="0" applyAlignment="0" applyProtection="0">
      <alignment vertical="center"/>
    </xf>
    <xf numFmtId="0" fontId="10" fillId="5" borderId="10" applyNumberFormat="0" applyAlignment="0" applyProtection="0">
      <alignment vertical="center"/>
    </xf>
    <xf numFmtId="0" fontId="17" fillId="19" borderId="13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10" fontId="4" fillId="0" borderId="4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0" fontId="5" fillId="0" borderId="8" xfId="0" applyNumberFormat="1" applyFont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10" fontId="1" fillId="0" borderId="4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9"/>
  <sheetViews>
    <sheetView tabSelected="1" workbookViewId="0">
      <pane ySplit="3" topLeftCell="A40" activePane="bottomLeft" state="frozen"/>
      <selection/>
      <selection pane="bottomLeft" activeCell="G43" sqref="G43"/>
    </sheetView>
  </sheetViews>
  <sheetFormatPr defaultColWidth="9" defaultRowHeight="13.5" outlineLevelCol="7"/>
  <cols>
    <col min="1" max="1" width="6.375" style="1" customWidth="1"/>
    <col min="2" max="2" width="23.75" style="2" customWidth="1"/>
    <col min="3" max="3" width="13" style="2" customWidth="1"/>
    <col min="4" max="4" width="20.625" style="3" customWidth="1"/>
    <col min="5" max="5" width="17.375" style="2" customWidth="1"/>
    <col min="6" max="6" width="14.125" style="4" customWidth="1"/>
    <col min="7" max="7" width="17.375" style="2" customWidth="1"/>
    <col min="8" max="8" width="14.75" style="2" customWidth="1"/>
  </cols>
  <sheetData>
    <row r="1" ht="26" customHeight="1" spans="1:2">
      <c r="A1" s="5" t="s">
        <v>0</v>
      </c>
      <c r="B1" s="6"/>
    </row>
    <row r="2" ht="44" customHeight="1" spans="1:8">
      <c r="A2" s="7" t="s">
        <v>1</v>
      </c>
      <c r="B2" s="7"/>
      <c r="C2" s="7"/>
      <c r="D2" s="7"/>
      <c r="E2" s="8"/>
      <c r="F2" s="9"/>
      <c r="G2" s="10"/>
      <c r="H2" s="7"/>
    </row>
    <row r="3" ht="29" customHeight="1" spans="1:8">
      <c r="A3" s="11" t="s">
        <v>2</v>
      </c>
      <c r="B3" s="12" t="s">
        <v>3</v>
      </c>
      <c r="C3" s="12" t="s">
        <v>4</v>
      </c>
      <c r="D3" s="13" t="s">
        <v>5</v>
      </c>
      <c r="E3" s="14" t="s">
        <v>6</v>
      </c>
      <c r="F3" s="15" t="s">
        <v>7</v>
      </c>
      <c r="G3" s="16" t="s">
        <v>8</v>
      </c>
      <c r="H3" s="12" t="s">
        <v>9</v>
      </c>
    </row>
    <row r="4" ht="26" customHeight="1" spans="1:8">
      <c r="A4" s="17">
        <v>1</v>
      </c>
      <c r="B4" s="17" t="s">
        <v>10</v>
      </c>
      <c r="C4" s="17" t="s">
        <v>11</v>
      </c>
      <c r="D4" s="17">
        <f>12.5*23</f>
        <v>287.5</v>
      </c>
      <c r="E4" s="18">
        <v>450</v>
      </c>
      <c r="F4" s="15">
        <v>0.7</v>
      </c>
      <c r="G4" s="18">
        <f>E4*D4*F4</f>
        <v>90562.5</v>
      </c>
      <c r="H4" s="19"/>
    </row>
    <row r="5" ht="26" customHeight="1" spans="1:8">
      <c r="A5" s="17">
        <v>2</v>
      </c>
      <c r="B5" s="17" t="s">
        <v>12</v>
      </c>
      <c r="C5" s="17" t="s">
        <v>11</v>
      </c>
      <c r="D5" s="17">
        <f>36.5*8</f>
        <v>292</v>
      </c>
      <c r="E5" s="18">
        <v>450</v>
      </c>
      <c r="F5" s="15">
        <v>0.7</v>
      </c>
      <c r="G5" s="18">
        <f>D5*E5*F5</f>
        <v>91980</v>
      </c>
      <c r="H5" s="19"/>
    </row>
    <row r="6" ht="26" customHeight="1" spans="1:8">
      <c r="A6" s="17">
        <v>3</v>
      </c>
      <c r="B6" s="17" t="s">
        <v>13</v>
      </c>
      <c r="C6" s="17" t="s">
        <v>11</v>
      </c>
      <c r="D6" s="17">
        <f>33.8*9</f>
        <v>304.2</v>
      </c>
      <c r="E6" s="18">
        <v>560</v>
      </c>
      <c r="F6" s="15">
        <v>0.7</v>
      </c>
      <c r="G6" s="18">
        <f t="shared" ref="G6:G34" si="0">D6*E6*F6</f>
        <v>119246.4</v>
      </c>
      <c r="H6" s="19"/>
    </row>
    <row r="7" ht="26" customHeight="1" spans="1:8">
      <c r="A7" s="17">
        <v>4</v>
      </c>
      <c r="B7" s="17" t="s">
        <v>14</v>
      </c>
      <c r="C7" s="17" t="s">
        <v>11</v>
      </c>
      <c r="D7" s="17">
        <f>11.9*12.7</f>
        <v>151.13</v>
      </c>
      <c r="E7" s="18">
        <v>560</v>
      </c>
      <c r="F7" s="15">
        <v>0.7</v>
      </c>
      <c r="G7" s="18">
        <f t="shared" si="0"/>
        <v>59242.96</v>
      </c>
      <c r="H7" s="19"/>
    </row>
    <row r="8" ht="26" customHeight="1" spans="1:8">
      <c r="A8" s="17">
        <v>5</v>
      </c>
      <c r="B8" s="17" t="s">
        <v>15</v>
      </c>
      <c r="C8" s="17" t="s">
        <v>11</v>
      </c>
      <c r="D8" s="17">
        <f>33*12.3</f>
        <v>405.9</v>
      </c>
      <c r="E8" s="18">
        <v>520</v>
      </c>
      <c r="F8" s="15">
        <v>0.7</v>
      </c>
      <c r="G8" s="18">
        <f t="shared" si="0"/>
        <v>147747.6</v>
      </c>
      <c r="H8" s="19"/>
    </row>
    <row r="9" ht="26" customHeight="1" spans="1:8">
      <c r="A9" s="17">
        <v>6</v>
      </c>
      <c r="B9" s="17" t="s">
        <v>16</v>
      </c>
      <c r="C9" s="17" t="s">
        <v>11</v>
      </c>
      <c r="D9" s="17">
        <f>34.6*13</f>
        <v>449.8</v>
      </c>
      <c r="E9" s="18">
        <v>520</v>
      </c>
      <c r="F9" s="15">
        <v>0.7</v>
      </c>
      <c r="G9" s="18">
        <f t="shared" si="0"/>
        <v>163727.2</v>
      </c>
      <c r="H9" s="17" t="s">
        <v>17</v>
      </c>
    </row>
    <row r="10" ht="26" customHeight="1" spans="1:8">
      <c r="A10" s="17">
        <v>7</v>
      </c>
      <c r="B10" s="17" t="s">
        <v>18</v>
      </c>
      <c r="C10" s="17" t="s">
        <v>11</v>
      </c>
      <c r="D10" s="17">
        <f>34.6*13</f>
        <v>449.8</v>
      </c>
      <c r="E10" s="18">
        <v>520</v>
      </c>
      <c r="F10" s="15">
        <v>0.7</v>
      </c>
      <c r="G10" s="18">
        <f t="shared" si="0"/>
        <v>163727.2</v>
      </c>
      <c r="H10" s="17" t="s">
        <v>17</v>
      </c>
    </row>
    <row r="11" ht="26" customHeight="1" spans="1:8">
      <c r="A11" s="17">
        <v>8</v>
      </c>
      <c r="B11" s="17" t="s">
        <v>19</v>
      </c>
      <c r="C11" s="17" t="s">
        <v>11</v>
      </c>
      <c r="D11" s="17">
        <f>37.3*12.4</f>
        <v>462.52</v>
      </c>
      <c r="E11" s="18">
        <v>520</v>
      </c>
      <c r="F11" s="15">
        <v>0.7</v>
      </c>
      <c r="G11" s="18">
        <f t="shared" si="0"/>
        <v>168357.28</v>
      </c>
      <c r="H11" s="17"/>
    </row>
    <row r="12" ht="26" customHeight="1" spans="1:8">
      <c r="A12" s="17">
        <v>9</v>
      </c>
      <c r="B12" s="17" t="s">
        <v>20</v>
      </c>
      <c r="C12" s="17" t="s">
        <v>11</v>
      </c>
      <c r="D12" s="17">
        <f>11.7*12.6</f>
        <v>147.42</v>
      </c>
      <c r="E12" s="18">
        <v>800</v>
      </c>
      <c r="F12" s="15">
        <v>0.7</v>
      </c>
      <c r="G12" s="18">
        <f t="shared" si="0"/>
        <v>82555.2</v>
      </c>
      <c r="H12" s="17" t="s">
        <v>17</v>
      </c>
    </row>
    <row r="13" ht="26" customHeight="1" spans="1:8">
      <c r="A13" s="17">
        <v>10</v>
      </c>
      <c r="B13" s="17" t="s">
        <v>21</v>
      </c>
      <c r="C13" s="17" t="s">
        <v>11</v>
      </c>
      <c r="D13" s="17">
        <f>6.4*4.9</f>
        <v>31.36</v>
      </c>
      <c r="E13" s="18">
        <v>850</v>
      </c>
      <c r="F13" s="15">
        <v>0.7</v>
      </c>
      <c r="G13" s="18">
        <f t="shared" si="0"/>
        <v>18659.2</v>
      </c>
      <c r="H13" s="17"/>
    </row>
    <row r="14" ht="26" customHeight="1" spans="1:8">
      <c r="A14" s="17">
        <v>11</v>
      </c>
      <c r="B14" s="17" t="s">
        <v>22</v>
      </c>
      <c r="C14" s="17" t="s">
        <v>11</v>
      </c>
      <c r="D14" s="17">
        <f>2.05*2*1.2</f>
        <v>4.92</v>
      </c>
      <c r="E14" s="18">
        <v>230</v>
      </c>
      <c r="F14" s="15">
        <v>0.7</v>
      </c>
      <c r="G14" s="18">
        <f t="shared" si="0"/>
        <v>792.12</v>
      </c>
      <c r="H14" s="17"/>
    </row>
    <row r="15" ht="26" customHeight="1" spans="1:8">
      <c r="A15" s="17">
        <v>12</v>
      </c>
      <c r="B15" s="17" t="s">
        <v>23</v>
      </c>
      <c r="C15" s="17" t="s">
        <v>11</v>
      </c>
      <c r="D15" s="17">
        <f>3*2*1.15</f>
        <v>6.9</v>
      </c>
      <c r="E15" s="18">
        <v>230</v>
      </c>
      <c r="F15" s="15">
        <v>0.7</v>
      </c>
      <c r="G15" s="18">
        <f t="shared" si="0"/>
        <v>1110.9</v>
      </c>
      <c r="H15" s="17" t="s">
        <v>17</v>
      </c>
    </row>
    <row r="16" ht="26" customHeight="1" spans="1:8">
      <c r="A16" s="17">
        <v>13</v>
      </c>
      <c r="B16" s="17" t="s">
        <v>24</v>
      </c>
      <c r="C16" s="17" t="s">
        <v>11</v>
      </c>
      <c r="D16" s="17">
        <f>2.6*3.2*1.5</f>
        <v>12.48</v>
      </c>
      <c r="E16" s="18">
        <v>230</v>
      </c>
      <c r="F16" s="15">
        <v>0.7</v>
      </c>
      <c r="G16" s="18">
        <f t="shared" si="0"/>
        <v>2009.28</v>
      </c>
      <c r="H16" s="17"/>
    </row>
    <row r="17" ht="26" customHeight="1" spans="1:8">
      <c r="A17" s="17">
        <v>14</v>
      </c>
      <c r="B17" s="17" t="s">
        <v>25</v>
      </c>
      <c r="C17" s="17" t="s">
        <v>11</v>
      </c>
      <c r="D17" s="17">
        <f>5*2.6*1.4</f>
        <v>18.2</v>
      </c>
      <c r="E17" s="18">
        <v>230</v>
      </c>
      <c r="F17" s="15">
        <v>0.7</v>
      </c>
      <c r="G17" s="18">
        <f t="shared" si="0"/>
        <v>2930.2</v>
      </c>
      <c r="H17" s="17"/>
    </row>
    <row r="18" ht="26" customHeight="1" spans="1:8">
      <c r="A18" s="17">
        <v>15</v>
      </c>
      <c r="B18" s="17" t="s">
        <v>26</v>
      </c>
      <c r="C18" s="17" t="s">
        <v>11</v>
      </c>
      <c r="D18" s="17">
        <f>5*10*1.8</f>
        <v>90</v>
      </c>
      <c r="E18" s="18">
        <v>350</v>
      </c>
      <c r="F18" s="15">
        <v>0.7</v>
      </c>
      <c r="G18" s="18">
        <f t="shared" si="0"/>
        <v>22050</v>
      </c>
      <c r="H18" s="17"/>
    </row>
    <row r="19" ht="26" customHeight="1" spans="1:8">
      <c r="A19" s="17">
        <v>16</v>
      </c>
      <c r="B19" s="17" t="s">
        <v>27</v>
      </c>
      <c r="C19" s="17" t="s">
        <v>11</v>
      </c>
      <c r="D19" s="17">
        <f>15.7*7+20*5.9</f>
        <v>227.9</v>
      </c>
      <c r="E19" s="18">
        <v>130</v>
      </c>
      <c r="F19" s="15">
        <v>0.7</v>
      </c>
      <c r="G19" s="18">
        <f t="shared" si="0"/>
        <v>20738.9</v>
      </c>
      <c r="H19" s="17"/>
    </row>
    <row r="20" ht="26" customHeight="1" spans="1:8">
      <c r="A20" s="17">
        <v>17</v>
      </c>
      <c r="B20" s="17" t="s">
        <v>28</v>
      </c>
      <c r="C20" s="17" t="s">
        <v>11</v>
      </c>
      <c r="D20" s="17">
        <f>13.1*7.8</f>
        <v>102.18</v>
      </c>
      <c r="E20" s="18">
        <v>450</v>
      </c>
      <c r="F20" s="15">
        <v>0.7</v>
      </c>
      <c r="G20" s="18">
        <f t="shared" si="0"/>
        <v>32186.7</v>
      </c>
      <c r="H20" s="17" t="s">
        <v>17</v>
      </c>
    </row>
    <row r="21" ht="26" customHeight="1" spans="1:8">
      <c r="A21" s="17">
        <v>18</v>
      </c>
      <c r="B21" s="17" t="s">
        <v>29</v>
      </c>
      <c r="C21" s="17" t="s">
        <v>11</v>
      </c>
      <c r="D21" s="17">
        <f>17.5*5.3</f>
        <v>92.75</v>
      </c>
      <c r="E21" s="18">
        <v>450</v>
      </c>
      <c r="F21" s="15">
        <v>0.7</v>
      </c>
      <c r="G21" s="18">
        <f t="shared" si="0"/>
        <v>29216.25</v>
      </c>
      <c r="H21" s="17"/>
    </row>
    <row r="22" ht="26" customHeight="1" spans="1:8">
      <c r="A22" s="17">
        <v>19</v>
      </c>
      <c r="B22" s="17" t="s">
        <v>30</v>
      </c>
      <c r="C22" s="17" t="s">
        <v>11</v>
      </c>
      <c r="D22" s="17">
        <f>13*9.7</f>
        <v>126.1</v>
      </c>
      <c r="E22" s="18">
        <v>500</v>
      </c>
      <c r="F22" s="15">
        <v>0.7</v>
      </c>
      <c r="G22" s="18">
        <f t="shared" si="0"/>
        <v>44135</v>
      </c>
      <c r="H22" s="17"/>
    </row>
    <row r="23" ht="26" customHeight="1" spans="1:8">
      <c r="A23" s="17">
        <v>20</v>
      </c>
      <c r="B23" s="17" t="s">
        <v>31</v>
      </c>
      <c r="C23" s="17" t="s">
        <v>11</v>
      </c>
      <c r="D23" s="17">
        <f>2*4</f>
        <v>8</v>
      </c>
      <c r="E23" s="18">
        <v>800</v>
      </c>
      <c r="F23" s="15">
        <v>0.7</v>
      </c>
      <c r="G23" s="18">
        <f t="shared" si="0"/>
        <v>4480</v>
      </c>
      <c r="H23" s="17"/>
    </row>
    <row r="24" ht="26" customHeight="1" spans="1:8">
      <c r="A24" s="17">
        <v>21</v>
      </c>
      <c r="B24" s="17" t="s">
        <v>32</v>
      </c>
      <c r="C24" s="17" t="s">
        <v>33</v>
      </c>
      <c r="D24" s="17">
        <f>3.6*7.1</f>
        <v>25.56</v>
      </c>
      <c r="E24" s="18">
        <v>120</v>
      </c>
      <c r="F24" s="15">
        <v>0.7</v>
      </c>
      <c r="G24" s="18">
        <f t="shared" si="0"/>
        <v>2147.04</v>
      </c>
      <c r="H24" s="17"/>
    </row>
    <row r="25" ht="26" customHeight="1" spans="1:8">
      <c r="A25" s="17">
        <v>22</v>
      </c>
      <c r="B25" s="17" t="s">
        <v>34</v>
      </c>
      <c r="C25" s="17" t="s">
        <v>11</v>
      </c>
      <c r="D25" s="17">
        <f>6.5*6.4</f>
        <v>41.6</v>
      </c>
      <c r="E25" s="18">
        <v>800</v>
      </c>
      <c r="F25" s="15">
        <v>0.7</v>
      </c>
      <c r="G25" s="18">
        <f t="shared" si="0"/>
        <v>23296</v>
      </c>
      <c r="H25" s="17"/>
    </row>
    <row r="26" ht="26" customHeight="1" spans="1:8">
      <c r="A26" s="17">
        <v>23</v>
      </c>
      <c r="B26" s="17" t="s">
        <v>35</v>
      </c>
      <c r="C26" s="17" t="s">
        <v>11</v>
      </c>
      <c r="D26" s="17">
        <f>3.1*4</f>
        <v>12.4</v>
      </c>
      <c r="E26" s="18">
        <v>800</v>
      </c>
      <c r="F26" s="15">
        <v>0.7</v>
      </c>
      <c r="G26" s="18">
        <f t="shared" si="0"/>
        <v>6944</v>
      </c>
      <c r="H26" s="17"/>
    </row>
    <row r="27" ht="26" customHeight="1" spans="1:8">
      <c r="A27" s="17">
        <v>24</v>
      </c>
      <c r="B27" s="17" t="s">
        <v>36</v>
      </c>
      <c r="C27" s="17" t="s">
        <v>11</v>
      </c>
      <c r="D27" s="17">
        <f>10.7*1.3</f>
        <v>13.91</v>
      </c>
      <c r="E27" s="18">
        <v>800</v>
      </c>
      <c r="F27" s="15">
        <v>0.7</v>
      </c>
      <c r="G27" s="18">
        <f t="shared" si="0"/>
        <v>7789.6</v>
      </c>
      <c r="H27" s="17"/>
    </row>
    <row r="28" ht="26" customHeight="1" spans="1:8">
      <c r="A28" s="17">
        <v>25</v>
      </c>
      <c r="B28" s="17" t="s">
        <v>37</v>
      </c>
      <c r="C28" s="17" t="s">
        <v>38</v>
      </c>
      <c r="D28" s="17">
        <f>12.2*4</f>
        <v>48.8</v>
      </c>
      <c r="E28" s="18">
        <v>80</v>
      </c>
      <c r="F28" s="15">
        <v>0.7</v>
      </c>
      <c r="G28" s="18">
        <f t="shared" si="0"/>
        <v>2732.8</v>
      </c>
      <c r="H28" s="17"/>
    </row>
    <row r="29" ht="26" customHeight="1" spans="1:8">
      <c r="A29" s="17">
        <v>26</v>
      </c>
      <c r="B29" s="17" t="s">
        <v>39</v>
      </c>
      <c r="C29" s="17" t="s">
        <v>40</v>
      </c>
      <c r="D29" s="17">
        <v>45</v>
      </c>
      <c r="E29" s="18">
        <v>290</v>
      </c>
      <c r="F29" s="15">
        <v>0.7</v>
      </c>
      <c r="G29" s="18">
        <f t="shared" si="0"/>
        <v>9135</v>
      </c>
      <c r="H29" s="17"/>
    </row>
    <row r="30" ht="26" customHeight="1" spans="1:8">
      <c r="A30" s="17">
        <v>27</v>
      </c>
      <c r="B30" s="17" t="s">
        <v>41</v>
      </c>
      <c r="C30" s="17" t="s">
        <v>42</v>
      </c>
      <c r="D30" s="17">
        <v>200</v>
      </c>
      <c r="E30" s="18">
        <v>290</v>
      </c>
      <c r="F30" s="15">
        <v>0.7</v>
      </c>
      <c r="G30" s="18">
        <f t="shared" si="0"/>
        <v>40600</v>
      </c>
      <c r="H30" s="17"/>
    </row>
    <row r="31" ht="26" customHeight="1" spans="1:8">
      <c r="A31" s="17">
        <v>28</v>
      </c>
      <c r="B31" s="17" t="s">
        <v>43</v>
      </c>
      <c r="C31" s="17"/>
      <c r="D31" s="17">
        <v>540</v>
      </c>
      <c r="E31" s="18">
        <v>200</v>
      </c>
      <c r="F31" s="15">
        <v>0.7</v>
      </c>
      <c r="G31" s="18">
        <f t="shared" si="0"/>
        <v>75600</v>
      </c>
      <c r="H31" s="17" t="s">
        <v>17</v>
      </c>
    </row>
    <row r="32" ht="26" customHeight="1" spans="1:8">
      <c r="A32" s="17">
        <v>29</v>
      </c>
      <c r="B32" s="17" t="s">
        <v>44</v>
      </c>
      <c r="C32" s="17"/>
      <c r="D32" s="17">
        <v>6040</v>
      </c>
      <c r="E32" s="18">
        <v>200</v>
      </c>
      <c r="F32" s="15">
        <v>0.7</v>
      </c>
      <c r="G32" s="18">
        <f t="shared" si="0"/>
        <v>845600</v>
      </c>
      <c r="H32" s="17" t="s">
        <v>17</v>
      </c>
    </row>
    <row r="33" ht="26" customHeight="1" spans="1:8">
      <c r="A33" s="17">
        <v>30</v>
      </c>
      <c r="B33" s="17" t="s">
        <v>45</v>
      </c>
      <c r="C33" s="17"/>
      <c r="D33" s="17">
        <v>60</v>
      </c>
      <c r="E33" s="18">
        <v>200</v>
      </c>
      <c r="F33" s="15">
        <v>0.7</v>
      </c>
      <c r="G33" s="18">
        <f t="shared" si="0"/>
        <v>8400</v>
      </c>
      <c r="H33" s="17"/>
    </row>
    <row r="34" ht="26" customHeight="1" spans="1:8">
      <c r="A34" s="17">
        <v>31</v>
      </c>
      <c r="B34" s="17" t="s">
        <v>46</v>
      </c>
      <c r="C34" s="17"/>
      <c r="D34" s="17">
        <v>15</v>
      </c>
      <c r="E34" s="18">
        <v>200</v>
      </c>
      <c r="F34" s="15">
        <v>0.7</v>
      </c>
      <c r="G34" s="18">
        <f t="shared" si="0"/>
        <v>2100</v>
      </c>
      <c r="H34" s="17"/>
    </row>
    <row r="35" ht="26" customHeight="1" spans="1:8">
      <c r="A35" s="17">
        <v>32</v>
      </c>
      <c r="B35" s="17" t="s">
        <v>47</v>
      </c>
      <c r="C35" s="17"/>
      <c r="D35" s="17">
        <f>100*0.8</f>
        <v>80</v>
      </c>
      <c r="E35" s="18">
        <v>60</v>
      </c>
      <c r="F35" s="15">
        <v>0.7</v>
      </c>
      <c r="G35" s="18">
        <f t="shared" ref="G35:G46" si="1">D35*E35*F35</f>
        <v>3360</v>
      </c>
      <c r="H35" s="17"/>
    </row>
    <row r="36" ht="26" customHeight="1" spans="1:8">
      <c r="A36" s="17">
        <v>33</v>
      </c>
      <c r="B36" s="17" t="s">
        <v>48</v>
      </c>
      <c r="C36" s="17"/>
      <c r="D36" s="17">
        <f>100*2.7</f>
        <v>270</v>
      </c>
      <c r="E36" s="18">
        <v>50</v>
      </c>
      <c r="F36" s="15">
        <v>0.7</v>
      </c>
      <c r="G36" s="18">
        <f t="shared" si="1"/>
        <v>9450</v>
      </c>
      <c r="H36" s="17"/>
    </row>
    <row r="37" ht="26" customHeight="1" spans="1:8">
      <c r="A37" s="17">
        <v>34</v>
      </c>
      <c r="B37" s="17" t="s">
        <v>49</v>
      </c>
      <c r="C37" s="17"/>
      <c r="D37" s="17">
        <f>16.2*2.7</f>
        <v>43.74</v>
      </c>
      <c r="E37" s="18">
        <v>50</v>
      </c>
      <c r="F37" s="15">
        <v>0.7</v>
      </c>
      <c r="G37" s="18">
        <f t="shared" si="1"/>
        <v>1530.9</v>
      </c>
      <c r="H37" s="17"/>
    </row>
    <row r="38" ht="26" customHeight="1" spans="1:8">
      <c r="A38" s="17">
        <v>35</v>
      </c>
      <c r="B38" s="17" t="s">
        <v>50</v>
      </c>
      <c r="C38" s="17"/>
      <c r="D38" s="17">
        <f>13.5*2.7</f>
        <v>36.45</v>
      </c>
      <c r="E38" s="18">
        <v>50</v>
      </c>
      <c r="F38" s="15">
        <v>0.7</v>
      </c>
      <c r="G38" s="18">
        <f t="shared" si="1"/>
        <v>1275.75</v>
      </c>
      <c r="H38" s="17"/>
    </row>
    <row r="39" ht="26" customHeight="1" spans="1:8">
      <c r="A39" s="17">
        <v>36</v>
      </c>
      <c r="B39" s="17" t="s">
        <v>51</v>
      </c>
      <c r="C39" s="17"/>
      <c r="D39" s="17">
        <f>28*1</f>
        <v>28</v>
      </c>
      <c r="E39" s="18">
        <v>50</v>
      </c>
      <c r="F39" s="15">
        <v>0.7</v>
      </c>
      <c r="G39" s="18">
        <f t="shared" si="1"/>
        <v>980</v>
      </c>
      <c r="H39" s="17"/>
    </row>
    <row r="40" ht="26" customHeight="1" spans="1:8">
      <c r="A40" s="17">
        <v>37</v>
      </c>
      <c r="B40" s="17" t="s">
        <v>52</v>
      </c>
      <c r="C40" s="17"/>
      <c r="D40" s="17">
        <f>4*1.85</f>
        <v>7.4</v>
      </c>
      <c r="E40" s="18">
        <v>50</v>
      </c>
      <c r="F40" s="15">
        <v>0.7</v>
      </c>
      <c r="G40" s="18">
        <f t="shared" si="1"/>
        <v>259</v>
      </c>
      <c r="H40" s="17"/>
    </row>
    <row r="41" ht="26" customHeight="1" spans="1:8">
      <c r="A41" s="17">
        <v>38</v>
      </c>
      <c r="B41" s="17" t="s">
        <v>53</v>
      </c>
      <c r="C41" s="17"/>
      <c r="D41" s="17">
        <f>20*4.8</f>
        <v>96</v>
      </c>
      <c r="E41" s="18">
        <v>50</v>
      </c>
      <c r="F41" s="15">
        <v>0.7</v>
      </c>
      <c r="G41" s="18">
        <f t="shared" si="1"/>
        <v>3360</v>
      </c>
      <c r="H41" s="17"/>
    </row>
    <row r="42" ht="26" customHeight="1" spans="1:8">
      <c r="A42" s="17">
        <v>39</v>
      </c>
      <c r="B42" s="17" t="s">
        <v>54</v>
      </c>
      <c r="C42" s="17"/>
      <c r="D42" s="17">
        <f>9.5*6.6</f>
        <v>62.7</v>
      </c>
      <c r="E42" s="18">
        <v>50</v>
      </c>
      <c r="F42" s="15">
        <v>0.7</v>
      </c>
      <c r="G42" s="18">
        <f t="shared" si="1"/>
        <v>2194.5</v>
      </c>
      <c r="H42" s="17"/>
    </row>
    <row r="43" ht="26" customHeight="1" spans="1:8">
      <c r="A43" s="17">
        <v>40</v>
      </c>
      <c r="B43" s="17" t="s">
        <v>55</v>
      </c>
      <c r="C43" s="17"/>
      <c r="D43" s="17">
        <f>7.7*15</f>
        <v>115.5</v>
      </c>
      <c r="E43" s="18">
        <v>50</v>
      </c>
      <c r="F43" s="15">
        <v>0.7</v>
      </c>
      <c r="G43" s="18">
        <f t="shared" si="1"/>
        <v>4042.5</v>
      </c>
      <c r="H43" s="17"/>
    </row>
    <row r="44" ht="26" customHeight="1" spans="1:8">
      <c r="A44" s="17">
        <v>41</v>
      </c>
      <c r="B44" s="17" t="s">
        <v>56</v>
      </c>
      <c r="C44" s="17"/>
      <c r="D44" s="17">
        <f>6.6*4.4</f>
        <v>29.04</v>
      </c>
      <c r="E44" s="18">
        <v>50</v>
      </c>
      <c r="F44" s="15">
        <v>0.7</v>
      </c>
      <c r="G44" s="18">
        <f t="shared" si="1"/>
        <v>1016.4</v>
      </c>
      <c r="H44" s="17"/>
    </row>
    <row r="45" ht="26" customHeight="1" spans="1:8">
      <c r="A45" s="17">
        <v>42</v>
      </c>
      <c r="B45" s="17" t="s">
        <v>57</v>
      </c>
      <c r="C45" s="17"/>
      <c r="D45" s="17">
        <f>1.5*8.8</f>
        <v>13.2</v>
      </c>
      <c r="E45" s="18">
        <v>50</v>
      </c>
      <c r="F45" s="15">
        <v>0.7</v>
      </c>
      <c r="G45" s="18">
        <f t="shared" si="1"/>
        <v>462</v>
      </c>
      <c r="H45" s="17"/>
    </row>
    <row r="46" ht="26" customHeight="1" spans="1:8">
      <c r="A46" s="17">
        <v>43</v>
      </c>
      <c r="B46" s="17" t="s">
        <v>58</v>
      </c>
      <c r="C46" s="17"/>
      <c r="D46" s="17">
        <f>4.6*2.2</f>
        <v>10.12</v>
      </c>
      <c r="E46" s="18">
        <v>1000</v>
      </c>
      <c r="F46" s="15">
        <v>0.7</v>
      </c>
      <c r="G46" s="18">
        <f t="shared" si="1"/>
        <v>7084</v>
      </c>
      <c r="H46" s="17"/>
    </row>
    <row r="47" ht="100" customHeight="1" spans="1:8">
      <c r="A47" s="17">
        <v>44</v>
      </c>
      <c r="B47" s="17" t="s">
        <v>59</v>
      </c>
      <c r="C47" s="17"/>
      <c r="D47" s="17"/>
      <c r="E47" s="18">
        <v>1343200</v>
      </c>
      <c r="F47" s="15">
        <v>0.7</v>
      </c>
      <c r="G47" s="18">
        <v>940240</v>
      </c>
      <c r="H47" s="19" t="s">
        <v>60</v>
      </c>
    </row>
    <row r="48" ht="26" customHeight="1" spans="1:8">
      <c r="A48" s="20" t="s">
        <v>61</v>
      </c>
      <c r="B48" s="21"/>
      <c r="C48" s="21"/>
      <c r="D48" s="21"/>
      <c r="E48" s="22"/>
      <c r="F48" s="23"/>
      <c r="G48" s="24">
        <f>SUM(G4:G47)</f>
        <v>3265054.38</v>
      </c>
      <c r="H48" s="17"/>
    </row>
    <row r="49" ht="105" customHeight="1" spans="1:8">
      <c r="A49" s="25" t="s">
        <v>62</v>
      </c>
      <c r="B49" s="25"/>
      <c r="C49" s="25"/>
      <c r="D49" s="25"/>
      <c r="E49" s="25"/>
      <c r="F49" s="26"/>
      <c r="G49" s="25"/>
      <c r="H49" s="25"/>
    </row>
  </sheetData>
  <mergeCells count="4">
    <mergeCell ref="A1:B1"/>
    <mergeCell ref="A2:H2"/>
    <mergeCell ref="A48:E48"/>
    <mergeCell ref="A49:H49"/>
  </mergeCells>
  <pageMargins left="0.751388888888889" right="0.751388888888889" top="0.2125" bottom="0.605555555555556" header="0" footer="0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市物价局收发员</dc:creator>
  <cp:lastModifiedBy>dx</cp:lastModifiedBy>
  <dcterms:created xsi:type="dcterms:W3CDTF">2017-09-07T02:35:00Z</dcterms:created>
  <dcterms:modified xsi:type="dcterms:W3CDTF">2018-11-26T02:05:25Z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